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3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<sst xmlns="http://schemas.openxmlformats.org/spreadsheetml/2006/main" count="33" uniqueCount="32">
  <si>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基本参数</t>
  </si>
  <si>
    <t>流域面积F（km²）</t>
  </si>
  <si>
    <t>主河道长L（km）</t>
  </si>
  <si>
    <t>加权平均坡降j（‰）</t>
  </si>
  <si>
    <t>参数m、n计算</t>
  </si>
  <si>
    <t>m1</t>
  </si>
  <si>
    <t>n</t>
  </si>
  <si>
    <t>参数的非线性改正</t>
  </si>
  <si>
    <r>
      <rPr>
        <sz val="10"/>
        <color theme="1"/>
        <rFont val="Times New Roman"/>
        <charset val="134"/>
      </rPr>
      <t>m</t>
    </r>
    <r>
      <rPr>
        <vertAlign val="subscript"/>
        <sz val="10"/>
        <color theme="1"/>
        <rFont val="Times New Roman"/>
        <charset val="134"/>
      </rPr>
      <t>1i</t>
    </r>
  </si>
  <si>
    <t>ip</t>
  </si>
  <si>
    <t>j</t>
  </si>
  <si>
    <t>属于山丘区</t>
  </si>
  <si>
    <t>f</t>
  </si>
  <si>
    <t>长形</t>
  </si>
  <si>
    <r>
      <rPr>
        <sz val="10"/>
        <color theme="1"/>
        <rFont val="Times New Roman"/>
        <charset val="134"/>
      </rPr>
      <t>t</t>
    </r>
    <r>
      <rPr>
        <vertAlign val="subscript"/>
        <sz val="10"/>
        <color theme="1"/>
        <rFont val="Times New Roman"/>
        <charset val="134"/>
      </rPr>
      <t>R</t>
    </r>
  </si>
  <si>
    <t>单位，h</t>
  </si>
  <si>
    <r>
      <rPr>
        <sz val="10"/>
        <color theme="1"/>
        <rFont val="宋体"/>
        <charset val="134"/>
      </rPr>
      <t>θ</t>
    </r>
    <r>
      <rPr>
        <vertAlign val="subscript"/>
        <sz val="10"/>
        <color theme="1"/>
        <rFont val="宋体"/>
        <charset val="134"/>
      </rPr>
      <t>j</t>
    </r>
  </si>
  <si>
    <r>
      <rPr>
        <sz val="10"/>
        <color theme="1"/>
        <rFont val="宋体"/>
        <charset val="134"/>
      </rPr>
      <t>λ</t>
    </r>
    <r>
      <rPr>
        <vertAlign val="subscript"/>
        <sz val="10"/>
        <color theme="1"/>
        <rFont val="宋体"/>
        <charset val="134"/>
      </rPr>
      <t>1</t>
    </r>
  </si>
  <si>
    <r>
      <rPr>
        <sz val="10"/>
        <color theme="1"/>
        <rFont val="宋体"/>
        <charset val="134"/>
      </rPr>
      <t>λ</t>
    </r>
    <r>
      <rPr>
        <vertAlign val="subscript"/>
        <sz val="10"/>
        <color theme="1"/>
        <rFont val="宋体"/>
        <charset val="134"/>
      </rPr>
      <t>2</t>
    </r>
  </si>
  <si>
    <t>k</t>
  </si>
  <si>
    <t>x</t>
  </si>
  <si>
    <t>alpha</t>
  </si>
  <si>
    <t>beta</t>
  </si>
  <si>
    <t>t/k</t>
  </si>
  <si>
    <t>定值</t>
  </si>
  <si>
    <t>s(t)</t>
  </si>
  <si>
    <t>s(t-∆t)</t>
  </si>
  <si>
    <r>
      <t>s(t)</t>
    </r>
    <r>
      <rPr>
        <sz val="10"/>
        <color theme="1"/>
        <rFont val="宋体"/>
        <charset val="134"/>
      </rPr>
      <t>下移一行</t>
    </r>
  </si>
  <si>
    <t>u(∆t,t)</t>
  </si>
  <si>
    <r>
      <t>s(t)</t>
    </r>
    <r>
      <rPr>
        <sz val="10"/>
        <color theme="1"/>
        <rFont val="宋体"/>
        <charset val="134"/>
      </rPr>
      <t>-s(t-∆t)</t>
    </r>
  </si>
  <si>
    <t>q(∆t,t)</t>
  </si>
  <si>
    <t>有公式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</si>
</sst>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vertAlign val="subscript"/>
      <sz val="10"/>
      <color theme="1"/>
      <name val="Times New Roman"/>
      <charset val="134"/>
    </font>
    <font>
      <vertAlign val="subscript"/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190500</xdr:colOff>
      <xdr:row>1</xdr:row>
      <xdr:rowOff>36157</xdr:rowOff>
    </xdr:from>
    <xdr:to>
      <xdr:col>11</xdr:col>
      <xdr:colOff>243693</xdr:colOff>
      <xdr:row>10</xdr:row>
      <xdr:rowOff>9281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743450" y="200660"/>
          <a:ext cx="4675505" cy="1459230"/>
        </a:xfrm>
        <a:prstGeom prst="rect">
          <a:avLst/>
        </a:prstGeom>
      </xdr:spPr>
    </xdr:pic>
    <xdr:clientData/>
  </xdr:twoCellAnchor>
  <xdr:twoCellAnchor editAs="oneCell">
    <xdr:from>
      <xdr:col>0</xdr:col>
      <xdr:colOff>647700</xdr:colOff>
      <xdr:row>9</xdr:row>
      <xdr:rowOff>138486</xdr:rowOff>
    </xdr:from>
    <xdr:to>
      <xdr:col>3</xdr:col>
      <xdr:colOff>1323352</xdr:colOff>
      <xdr:row>13</xdr:row>
      <xdr:rowOff>34836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47700" y="1624330"/>
          <a:ext cx="3882390" cy="556260"/>
        </a:xfrm>
        <a:prstGeom prst="rect">
          <a:avLst/>
        </a:prstGeom>
      </xdr:spPr>
    </xdr:pic>
    <xdr:clientData/>
  </xdr:twoCellAnchor>
  <xdr:twoCellAnchor editAs="oneCell">
    <xdr:from>
      <xdr:col>4</xdr:col>
      <xdr:colOff>25400</xdr:colOff>
      <xdr:row>15</xdr:row>
      <xdr:rowOff>61374</xdr:rowOff>
    </xdr:from>
    <xdr:to>
      <xdr:col>12</xdr:col>
      <xdr:colOff>27188</xdr:colOff>
      <xdr:row>19</xdr:row>
      <xdr:rowOff>101409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578350" y="2537460"/>
          <a:ext cx="5284470" cy="738505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20</xdr:row>
      <xdr:rowOff>66174</xdr:rowOff>
    </xdr:from>
    <xdr:to>
      <xdr:col>6</xdr:col>
      <xdr:colOff>298450</xdr:colOff>
      <xdr:row>22</xdr:row>
      <xdr:rowOff>141705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686300" y="3406140"/>
          <a:ext cx="1485900" cy="475615"/>
        </a:xfrm>
        <a:prstGeom prst="rect">
          <a:avLst/>
        </a:prstGeom>
      </xdr:spPr>
    </xdr:pic>
    <xdr:clientData/>
  </xdr:twoCellAnchor>
  <xdr:twoCellAnchor editAs="oneCell">
    <xdr:from>
      <xdr:col>6</xdr:col>
      <xdr:colOff>438150</xdr:colOff>
      <xdr:row>20</xdr:row>
      <xdr:rowOff>174711</xdr:rowOff>
    </xdr:from>
    <xdr:to>
      <xdr:col>8</xdr:col>
      <xdr:colOff>583936</xdr:colOff>
      <xdr:row>22</xdr:row>
      <xdr:rowOff>104717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311900" y="3514725"/>
          <a:ext cx="1466215" cy="329565"/>
        </a:xfrm>
        <a:prstGeom prst="rect">
          <a:avLst/>
        </a:prstGeom>
      </xdr:spPr>
    </xdr:pic>
    <xdr:clientData/>
  </xdr:twoCellAnchor>
  <xdr:twoCellAnchor editAs="oneCell">
    <xdr:from>
      <xdr:col>4</xdr:col>
      <xdr:colOff>114300</xdr:colOff>
      <xdr:row>23</xdr:row>
      <xdr:rowOff>126756</xdr:rowOff>
    </xdr:from>
    <xdr:to>
      <xdr:col>10</xdr:col>
      <xdr:colOff>535678</xdr:colOff>
      <xdr:row>36</xdr:row>
      <xdr:rowOff>78938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667250" y="4063365"/>
          <a:ext cx="4383405" cy="2130425"/>
        </a:xfrm>
        <a:prstGeom prst="rect">
          <a:avLst/>
        </a:prstGeom>
      </xdr:spPr>
    </xdr:pic>
    <xdr:clientData/>
  </xdr:twoCellAnchor>
  <xdr:twoCellAnchor editAs="oneCell">
    <xdr:from>
      <xdr:col>4</xdr:col>
      <xdr:colOff>139700</xdr:colOff>
      <xdr:row>36</xdr:row>
      <xdr:rowOff>148838</xdr:rowOff>
    </xdr:from>
    <xdr:to>
      <xdr:col>12</xdr:col>
      <xdr:colOff>189328</xdr:colOff>
      <xdr:row>43</xdr:row>
      <xdr:rowOff>120402</xdr:rowOff>
    </xdr:to>
    <xdr:pic>
      <xdr:nvPicPr>
        <xdr:cNvPr id="10" name="图片 9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4692650" y="6263640"/>
          <a:ext cx="5332730" cy="1127125"/>
        </a:xfrm>
        <a:prstGeom prst="rect">
          <a:avLst/>
        </a:prstGeom>
      </xdr:spPr>
    </xdr:pic>
    <xdr:clientData/>
  </xdr:twoCellAnchor>
  <xdr:twoCellAnchor editAs="oneCell">
    <xdr:from>
      <xdr:col>4</xdr:col>
      <xdr:colOff>171449</xdr:colOff>
      <xdr:row>44</xdr:row>
      <xdr:rowOff>75330</xdr:rowOff>
    </xdr:from>
    <xdr:to>
      <xdr:col>10</xdr:col>
      <xdr:colOff>167230</xdr:colOff>
      <xdr:row>56</xdr:row>
      <xdr:rowOff>129637</xdr:rowOff>
    </xdr:to>
    <xdr:pic>
      <xdr:nvPicPr>
        <xdr:cNvPr id="11" name="图片 10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4723765" y="7510780"/>
          <a:ext cx="3958590" cy="2035810"/>
        </a:xfrm>
        <a:prstGeom prst="rect">
          <a:avLst/>
        </a:prstGeom>
      </xdr:spPr>
    </xdr:pic>
    <xdr:clientData/>
  </xdr:twoCellAnchor>
  <xdr:twoCellAnchor editAs="oneCell">
    <xdr:from>
      <xdr:col>11</xdr:col>
      <xdr:colOff>399144</xdr:colOff>
      <xdr:row>21</xdr:row>
      <xdr:rowOff>82623</xdr:rowOff>
    </xdr:from>
    <xdr:to>
      <xdr:col>25</xdr:col>
      <xdr:colOff>82606</xdr:colOff>
      <xdr:row>37</xdr:row>
      <xdr:rowOff>18823</xdr:rowOff>
    </xdr:to>
    <xdr:pic>
      <xdr:nvPicPr>
        <xdr:cNvPr id="12" name="图片 1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9574530" y="3625850"/>
          <a:ext cx="8929370" cy="26727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49"/>
  <sheetViews>
    <sheetView tabSelected="1" topLeftCell="A8" workbookViewId="0">
      <selection activeCell="B42" sqref="B42"/>
    </sheetView>
  </sheetViews>
  <sheetFormatPr defaultColWidth="9" defaultRowHeight="13" outlineLevelCol="3"/>
  <cols>
    <col min="1" max="1" width="8.66666666666667" style="1"/>
    <col min="2" max="2" width="16.5" style="1" customWidth="1"/>
    <col min="3" max="3" width="16.9166666666667" style="1" customWidth="1"/>
    <col min="4" max="4" width="17.6666666666667" style="1" customWidth="1"/>
    <col min="5" max="16384" width="8.66666666666667" style="1"/>
  </cols>
  <sheetData>
    <row r="2" spans="2:4">
      <c r="B2" s="2" t="s">
        <v>0</v>
      </c>
      <c r="C2" s="3"/>
      <c r="D2" s="3"/>
    </row>
    <row r="3" spans="2:4">
      <c r="B3" s="4" t="s">
        <v>1</v>
      </c>
      <c r="C3" s="4" t="s">
        <v>2</v>
      </c>
      <c r="D3" s="4" t="s">
        <v>3</v>
      </c>
    </row>
    <row r="4" spans="2:4">
      <c r="B4" s="5">
        <v>78</v>
      </c>
      <c r="C4" s="5">
        <v>18.4</v>
      </c>
      <c r="D4" s="5">
        <v>5.21</v>
      </c>
    </row>
    <row r="6" spans="2:4">
      <c r="B6" s="2" t="s">
        <v>4</v>
      </c>
      <c r="C6" s="2"/>
      <c r="D6" s="6"/>
    </row>
    <row r="7" spans="2:3">
      <c r="B7" s="5" t="s">
        <v>5</v>
      </c>
      <c r="C7" s="5" t="s">
        <v>6</v>
      </c>
    </row>
    <row r="8" spans="2:3">
      <c r="B8" s="5">
        <f>0.82*(B4^0.29)*(C4^2.3)*(D4^(-0.2))</f>
        <v>1691.35485904653</v>
      </c>
      <c r="C8" s="5">
        <f>0.34*(B4^0.35)*(D4^0.1)</f>
        <v>1.84245037931421</v>
      </c>
    </row>
    <row r="16" spans="2:4">
      <c r="B16" s="2" t="s">
        <v>7</v>
      </c>
      <c r="C16" s="2"/>
      <c r="D16" s="2"/>
    </row>
    <row r="17" ht="16" spans="2:4">
      <c r="B17" s="5" t="s">
        <v>8</v>
      </c>
      <c r="C17" s="5" t="e">
        <f>B8*((0.2)^C23)*((50/C18)^C23)</f>
        <v>#DIV/0!</v>
      </c>
      <c r="D17" s="5">
        <f>B8</f>
        <v>1691.35485904653</v>
      </c>
    </row>
    <row r="18" spans="2:4">
      <c r="B18" s="5" t="s">
        <v>9</v>
      </c>
      <c r="C18" s="5"/>
      <c r="D18" s="5"/>
    </row>
    <row r="19" spans="2:4">
      <c r="B19" s="5" t="s">
        <v>10</v>
      </c>
      <c r="C19" s="4">
        <f>D4</f>
        <v>5.21</v>
      </c>
      <c r="D19" s="4" t="s">
        <v>11</v>
      </c>
    </row>
    <row r="20" spans="2:4">
      <c r="B20" s="5" t="s">
        <v>12</v>
      </c>
      <c r="C20" s="5">
        <f>B4/(C4^2)</f>
        <v>0.23038752362949</v>
      </c>
      <c r="D20" s="4" t="s">
        <v>13</v>
      </c>
    </row>
    <row r="21" ht="16" spans="2:4">
      <c r="B21" s="5" t="s">
        <v>14</v>
      </c>
      <c r="C21" s="5">
        <f>0.5*(B4^0.52)</f>
        <v>4.81791571043421</v>
      </c>
      <c r="D21" s="4" t="s">
        <v>15</v>
      </c>
    </row>
    <row r="22" ht="15.5" spans="2:4">
      <c r="B22" s="4" t="s">
        <v>16</v>
      </c>
      <c r="C22" s="5">
        <f>(D4^(1/3))/(B4^(1/4))</f>
        <v>0.583340671313459</v>
      </c>
      <c r="D22" s="5"/>
    </row>
    <row r="23" ht="15.5" spans="2:4">
      <c r="B23" s="4" t="s">
        <v>17</v>
      </c>
      <c r="C23" s="5">
        <f>0.54-((0.6-C22)/(0.1/0.04))</f>
        <v>0.533336268525384</v>
      </c>
      <c r="D23" s="5"/>
    </row>
    <row r="24" ht="15.5" spans="2:4">
      <c r="B24" s="4" t="s">
        <v>18</v>
      </c>
      <c r="C24" s="5">
        <v>0.25</v>
      </c>
      <c r="D24" s="5"/>
    </row>
    <row r="26" spans="2:3">
      <c r="B26" s="1" t="s">
        <v>19</v>
      </c>
      <c r="C26" s="1">
        <f>B8/C8</f>
        <v>917.992081651652</v>
      </c>
    </row>
    <row r="41" spans="2:4">
      <c r="B41" s="1" t="s">
        <v>20</v>
      </c>
      <c r="C41" s="1" t="s">
        <v>21</v>
      </c>
      <c r="D41" s="1" t="s">
        <v>22</v>
      </c>
    </row>
    <row r="42" spans="2:4">
      <c r="B42" s="1" t="s">
        <v>23</v>
      </c>
      <c r="C42" s="1" t="s">
        <v>6</v>
      </c>
      <c r="D42" s="7" t="s">
        <v>24</v>
      </c>
    </row>
    <row r="43" spans="2:4">
      <c r="B43" s="1">
        <v>0.91</v>
      </c>
      <c r="C43" s="1">
        <v>4.9</v>
      </c>
      <c r="D43" s="1">
        <v>1</v>
      </c>
    </row>
    <row r="44" spans="2:2">
      <c r="B44" s="1">
        <v>1.82</v>
      </c>
    </row>
    <row r="46" spans="2:3">
      <c r="B46" s="1" t="s">
        <v>25</v>
      </c>
      <c r="C46" s="1">
        <f>GAMMADIST(B43,C43,D43,TRUE)</f>
        <v>0.00294752907444123</v>
      </c>
    </row>
    <row r="47" spans="2:3">
      <c r="B47" s="1" t="s">
        <v>26</v>
      </c>
      <c r="C47" s="1" t="s">
        <v>27</v>
      </c>
    </row>
    <row r="48" spans="2:3">
      <c r="B48" s="1" t="s">
        <v>28</v>
      </c>
      <c r="C48" s="1" t="s">
        <v>29</v>
      </c>
    </row>
    <row r="49" spans="2:3">
      <c r="B49" s="1" t="s">
        <v>30</v>
      </c>
      <c r="C49" s="7" t="s">
        <v>31</v>
      </c>
    </row>
  </sheetData>
  <mergeCells count="3">
    <mergeCell ref="B2:D2"/>
    <mergeCell ref="B6:C6"/>
    <mergeCell ref="B16:D16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Y Du</dc:creator>
  <cp:lastModifiedBy>希望的錫</cp:lastModifiedBy>
  <dcterms:created xsi:type="dcterms:W3CDTF">2015-06-05T18:19:00Z</dcterms:created>
  <dcterms:modified xsi:type="dcterms:W3CDTF">2024-11-08T08:23:21Z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C6755A7C76D6468DA79F5FCA592CB5DA_12</vt:lpwstr>
  </property>
  <property fmtid="{D5CDD505-2E9C-101B-9397-08002B2CF9AE}" pid="3" name="KSOProductBuildVer">
    <vt:lpwstr>2052-12.1.0.18608</vt:lpwstr>
  </property>
</Properties>
</file>